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3" yWindow="471" windowWidth="15775" windowHeight="12371"/>
  </bookViews>
  <sheets>
    <sheet name="приложение" sheetId="5" r:id="rId1"/>
  </sheets>
  <definedNames>
    <definedName name="_xlnm._FilterDatabase" localSheetId="0" hidden="1">приложение!$A$3:$F$56</definedName>
    <definedName name="_xlnm.Print_Titles" localSheetId="0">приложение!$3:$3</definedName>
    <definedName name="_xlnm.Print_Area" localSheetId="0">приложение!$A$1:$I$57</definedName>
  </definedNames>
  <calcPr calcId="145621" iterate="1"/>
</workbook>
</file>

<file path=xl/calcChain.xml><?xml version="1.0" encoding="utf-8"?>
<calcChain xmlns="http://schemas.openxmlformats.org/spreadsheetml/2006/main">
  <c r="D46" i="5" l="1"/>
  <c r="E46" i="5"/>
  <c r="C46" i="5"/>
  <c r="G53" i="5"/>
  <c r="E26" i="5"/>
  <c r="D26" i="5"/>
  <c r="G29" i="5"/>
  <c r="F28" i="5"/>
  <c r="C26" i="5"/>
  <c r="F9" i="5" l="1"/>
  <c r="G9" i="5"/>
  <c r="F11" i="5"/>
  <c r="G11" i="5"/>
  <c r="F13" i="5"/>
  <c r="G13" i="5"/>
  <c r="F15" i="5"/>
  <c r="G15" i="5"/>
  <c r="F17" i="5"/>
  <c r="G17" i="5"/>
  <c r="F18" i="5"/>
  <c r="G18" i="5"/>
  <c r="F19" i="5"/>
  <c r="G19" i="5"/>
  <c r="F21" i="5"/>
  <c r="G21" i="5"/>
  <c r="F22" i="5"/>
  <c r="G22" i="5"/>
  <c r="F23" i="5"/>
  <c r="G23" i="5"/>
  <c r="F27" i="5"/>
  <c r="G27" i="5"/>
  <c r="G28" i="5"/>
  <c r="F30" i="5"/>
  <c r="G30" i="5"/>
  <c r="F31" i="5"/>
  <c r="G31" i="5"/>
  <c r="F32" i="5"/>
  <c r="G32" i="5"/>
  <c r="F34" i="5"/>
  <c r="G34" i="5"/>
  <c r="F35" i="5"/>
  <c r="G35" i="5"/>
  <c r="F36" i="5"/>
  <c r="G36" i="5"/>
  <c r="F38" i="5"/>
  <c r="G38" i="5"/>
  <c r="F39" i="5"/>
  <c r="G39" i="5"/>
  <c r="F41" i="5"/>
  <c r="G41" i="5"/>
  <c r="F42" i="5"/>
  <c r="G42" i="5"/>
  <c r="F43" i="5"/>
  <c r="G43" i="5"/>
  <c r="F44" i="5"/>
  <c r="G44" i="5"/>
  <c r="F48" i="5"/>
  <c r="G48" i="5"/>
  <c r="F49" i="5"/>
  <c r="G49" i="5"/>
  <c r="F50" i="5"/>
  <c r="G50" i="5"/>
  <c r="F51" i="5"/>
  <c r="G51" i="5"/>
  <c r="F52" i="5"/>
  <c r="G52" i="5"/>
  <c r="G54" i="5"/>
  <c r="G55" i="5"/>
  <c r="G8" i="5"/>
  <c r="F8" i="5"/>
  <c r="G26" i="5" l="1"/>
  <c r="C47" i="5"/>
  <c r="C40" i="5"/>
  <c r="C37" i="5"/>
  <c r="C33" i="5"/>
  <c r="F26" i="5"/>
  <c r="C20" i="5"/>
  <c r="C16" i="5"/>
  <c r="C12" i="5"/>
  <c r="C10" i="5"/>
  <c r="C25" i="5" l="1"/>
  <c r="C7" i="5" l="1"/>
  <c r="C5" i="5" l="1"/>
  <c r="C6" i="5"/>
  <c r="C56" i="5" l="1"/>
  <c r="E10" i="5"/>
  <c r="F10" i="5" s="1"/>
  <c r="E12" i="5" l="1"/>
  <c r="F12" i="5" s="1"/>
  <c r="D20" i="5"/>
  <c r="D33" i="5"/>
  <c r="E20" i="5"/>
  <c r="F20" i="5" s="1"/>
  <c r="D37" i="5"/>
  <c r="E33" i="5"/>
  <c r="F33" i="5" s="1"/>
  <c r="E40" i="5"/>
  <c r="F40" i="5" s="1"/>
  <c r="E16" i="5"/>
  <c r="F16" i="5" s="1"/>
  <c r="D16" i="5"/>
  <c r="D12" i="5"/>
  <c r="E7" i="5"/>
  <c r="F7" i="5" s="1"/>
  <c r="D7" i="5"/>
  <c r="D10" i="5"/>
  <c r="G10" i="5" s="1"/>
  <c r="G33" i="5" l="1"/>
  <c r="G20" i="5"/>
  <c r="G16" i="5"/>
  <c r="G12" i="5"/>
  <c r="G7" i="5"/>
  <c r="D6" i="5"/>
  <c r="E6" i="5"/>
  <c r="F6" i="5" s="1"/>
  <c r="E37" i="5"/>
  <c r="F37" i="5" s="1"/>
  <c r="D47" i="5"/>
  <c r="E47" i="5"/>
  <c r="F47" i="5" s="1"/>
  <c r="D40" i="5"/>
  <c r="G40" i="5" s="1"/>
  <c r="G47" i="5" l="1"/>
  <c r="G46" i="5"/>
  <c r="G37" i="5"/>
  <c r="G6" i="5"/>
  <c r="F46" i="5"/>
  <c r="E25" i="5"/>
  <c r="F25" i="5" s="1"/>
  <c r="D25" i="5"/>
  <c r="E5" i="5"/>
  <c r="F5" i="5" s="1"/>
  <c r="D5" i="5"/>
  <c r="G25" i="5" l="1"/>
  <c r="D56" i="5"/>
  <c r="G5" i="5"/>
  <c r="E56" i="5"/>
  <c r="F56" i="5" s="1"/>
  <c r="G56" i="5" l="1"/>
</calcChain>
</file>

<file path=xl/sharedStrings.xml><?xml version="1.0" encoding="utf-8"?>
<sst xmlns="http://schemas.openxmlformats.org/spreadsheetml/2006/main" count="155" uniqueCount="148">
  <si>
    <t>Иные межбюджетные трансферты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</si>
  <si>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</si>
  <si>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</si>
  <si>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Безвозмездные поступления от государственных (муниципальных) организаций</t>
  </si>
  <si>
    <t>ИТОГО:</t>
  </si>
  <si>
    <t>Код бюджетной классификации Российской Федерации</t>
  </si>
  <si>
    <t>Наименование доходов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</si>
  <si>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</si>
  <si>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</si>
  <si>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</si>
  <si>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</si>
  <si>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</si>
  <si>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</si>
  <si>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</si>
  <si>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</si>
  <si>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</si>
  <si>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</si>
  <si>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</si>
  <si>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</si>
  <si>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</si>
  <si>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</si>
  <si>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</si>
  <si>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</si>
  <si>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</si>
  <si>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</si>
  <si>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</si>
  <si>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</si>
  <si>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</si>
  <si>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</si>
  <si>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</si>
  <si>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</si>
  <si>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</si>
  <si>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</si>
  <si>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</si>
  <si>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</si>
  <si>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</si>
  <si>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</si>
  <si>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</si>
  <si>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</si>
  <si>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</si>
  <si>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</si>
  <si>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</si>
  <si>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</si>
  <si>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(в рублях)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</si>
  <si>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</si>
  <si>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</si>
  <si>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</si>
  <si>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</si>
  <si>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</si>
  <si>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</si>
  <si>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</si>
  <si>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</si>
  <si>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</si>
  <si>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</si>
  <si>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</si>
  <si>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</si>
  <si>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</si>
  <si>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</si>
  <si>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</si>
  <si>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000 1 11 00000 00 0000 000</t>
  </si>
  <si>
    <t>000 1 11 01000 00 0000 120</t>
  </si>
  <si>
    <t>000 1 11 05000 00 0000 120</t>
  </si>
  <si>
    <t>000 1 11 07000 00 0000 120</t>
  </si>
  <si>
    <t>000 1 11 09000 00 0000 120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</si>
  <si>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</si>
  <si>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</si>
  <si>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</si>
  <si>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</si>
  <si>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</si>
  <si>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</si>
  <si>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</si>
  <si>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</si>
  <si>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</si>
  <si>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000 1 14 06000 00 0000 430</t>
  </si>
  <si>
    <t>000 1 15 00000 00 0000 000</t>
  </si>
  <si>
    <t>000 1 16 00000 00 0000 000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</si>
  <si>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</si>
  <si>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</si>
  <si>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</si>
  <si>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</si>
  <si>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</si>
  <si>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</si>
  <si>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000 2 03 00000 00 0000 000</t>
  </si>
  <si>
    <t>000 2 19 00000 00 0000 000</t>
  </si>
  <si>
    <t>Акцизы по подакцизным товарам (продукции), производимым на территории Российской Федерации</t>
  </si>
  <si>
    <t xml:space="preserve"> 000 1 03 02000 01 0000 110</t>
  </si>
  <si>
    <t>000 1 05 03000 01 0000 110</t>
  </si>
  <si>
    <t>Единый сельскохозяйственный налог</t>
  </si>
  <si>
    <t>ЗАДОЛЖЕННОСТЬ И ПЕРЕРАСЧЕТЫ ПО ОТМЕНЕННЫМ НАЛОГАМ, СБОРАМ И ИНЫМ ОБЯЗАТЕЛЬНЫМ ПЛАТЕЖАМ</t>
  </si>
  <si>
    <t xml:space="preserve"> 000 1 09 00000 00 0000 000</t>
  </si>
  <si>
    <t>ПРОЧИЕ НЕНАЛОГОВЫЕ ДОХОДЫ</t>
  </si>
  <si>
    <t xml:space="preserve"> 000 1 17 00000 00 0000 000</t>
  </si>
  <si>
    <t xml:space="preserve"> 000 2 18 00000 00 0000 000</t>
  </si>
  <si>
    <t>Налог на профессиональный доход</t>
  </si>
  <si>
    <t>000 1 05 06000 01 0000 110</t>
  </si>
  <si>
    <t>Налоговые доходы, в том числе:</t>
  </si>
  <si>
    <t>Неналоговые доходы, в том числе:</t>
  </si>
  <si>
    <t>Рост налоговой базы объясняется погашением задолженности за предыдущие периоды, а также перезаключением действующих договоров аренды на новых условиях с увеличением размера арендной платы</t>
  </si>
  <si>
    <t>Процент исполнения</t>
  </si>
  <si>
    <t>к первона- чально утвержден- ным ассигно- ваниям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</si>
  <si>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</si>
  <si>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</si>
  <si>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к уточнен- ному плану</t>
  </si>
  <si>
    <t>000 1 11 02000 00 0000 120</t>
  </si>
  <si>
    <t>Доходы от размещения средств бюджетов</t>
  </si>
  <si>
    <t xml:space="preserve">Уменьшение количества обращений физических и юридических лиц для совершения юридически значимых действий </t>
  </si>
  <si>
    <t>Перевыполнение плана произошло за счет зачисления средств, полученных от размещения временно свободных средств единого казначейского счета в большем объеме</t>
  </si>
  <si>
    <t xml:space="preserve">Увеличение доходов объясняется ростом налоговой базы по отдельным налогоплательщикам, в том числе применявших ранее единый налог на вмененный доход </t>
  </si>
  <si>
    <t>Перевыполнение плана объясняется погашением задолженности за предыдущие периоды, а также перезаключением действующих договоров аренды на новых условиях с увеличением размера арендной платы</t>
  </si>
  <si>
    <t>Рост налоговой базы объясняется получением чистой прибыли в большем объеме, чем запланировано, по отдельным налогоплательщикам</t>
  </si>
  <si>
    <t>Перевыполнение плана объясняется получением чистой прибыли в большем объеме, чем запланировано, по отдельным налогоплательщикам</t>
  </si>
  <si>
    <t>Рост налоговой базы объясняется уплатой пеней за просрочку платежей в большем объеме, а также погашением задолженности по арендной плате за движимое имущество в результате проведенной претензионной работы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</si>
  <si>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за 2022 год</t>
  </si>
  <si>
    <t>Первоначальный план на 2022 год
(закон от 13.12.2021 
№ 105-З)</t>
  </si>
  <si>
    <t>Уточненный план на 2022 год
(закон от 22.12.20221 
№ 101-З)</t>
  </si>
  <si>
    <t>000 1 11 03000 00 0000 120</t>
  </si>
  <si>
    <t>Проценты, полученные от предоставления бюджетных кредитов внутри страны</t>
  </si>
  <si>
    <t>000 2 04 00000 00 0000 000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</si>
  <si>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</si>
  <si>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</si>
  <si>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Увеличение поступлений обусловлено ростом налоговой базы по отдельным налогоплательщикам региона</t>
  </si>
  <si>
    <t>Увеличение доходов связано с ростом фонда оплаты труда на 12,69 %, за счет уплаты налоговыми агентами налога на доходы физических лиц с доходов физических лиц, превышающих 5 млн. рублей</t>
  </si>
  <si>
    <t>Увеличение поступлений обусловлено ростом объемов реализации подакцизных товаров</t>
  </si>
  <si>
    <t>Рост налоговой базы объясняется увеличением количества налогоплательщиков</t>
  </si>
  <si>
    <t>Увеличение поступлений произошло за счет роста налоговой базы и погашения задолженности</t>
  </si>
  <si>
    <t>Рост налоговой базы объясняется увеличением объемов добычи полезных ископаемых и стоимости добытых полезных ископаемых</t>
  </si>
  <si>
    <t>Уменьшение поступлений связано с изменением регионального законодательства (запрета) ограничения на охоту на приграничных территориях Брянской области</t>
  </si>
  <si>
    <t>Снижение размера чистой прибыли, полученной предприятиями по итогам деятельности за 2021 год</t>
  </si>
  <si>
    <t>Перевыполнение плана объясняется уплатой пеней за просрочку платежей в большем объеме, а также погашением задолженности по арендной плате за движимое имущество в результате проведенной претензионной работы</t>
  </si>
  <si>
    <t>Рост налоговой базы объясняется поступлением платы в рамках судебного делопроизводства</t>
  </si>
  <si>
    <t>Уменьшение плана за счет поступления разовых платежей за пользование недрами в меньшем объеме</t>
  </si>
  <si>
    <t xml:space="preserve">Перевыполнение плана связано с проведением дополнительного аукциона на право пользования участками недр местного значения </t>
  </si>
  <si>
    <t>Рост налоговой базы связан с заключением новых договоров купли-продажи лесных насаждений по итогам проведенных аукционов</t>
  </si>
  <si>
    <t>Невыполнение плановых назначений объясняется снижением реализации заготавливаемой древесины</t>
  </si>
  <si>
    <t>Рост налоговой базы связан с возвратом субсидий и грантов прошлых лет, а также стипендий и единовременных компенсационных выплат в большем объеме</t>
  </si>
  <si>
    <t>Рост налоговой базы связан с реализацией объектов недвижимости в большем объеме</t>
  </si>
  <si>
    <t>Рост налоговой базы объясняется реализацией земельных участков в большем объеме</t>
  </si>
  <si>
    <t>Перевыполнение плана за счет дополнительных поступлений административных платежей от оплаты работ технического характера, возникающих при строительстве</t>
  </si>
  <si>
    <t>Рост налоговой базы связан с проведением контрольной работы органами власти всех уровней</t>
  </si>
  <si>
    <t>Перевыполнение плановых показателей связано с проведением контрольной работы органами власти всех уровней</t>
  </si>
  <si>
    <t>Распределение субсидий производится в течение финансового года (в частности средства на осуществление ежемесячных выплат на детей в возрасте от трех до семи включительно, на реализацию мероприятий по модернизации школьных систем образования, на государственную поддержку стимулирования увеличения производства масличных культур)</t>
  </si>
  <si>
    <t>В течение года уточняется количество получателей субвенций по социальным выплатам (в частности средства на оплату жилищно-коммунальных услуг отдельным категориям граждан)</t>
  </si>
  <si>
    <t>Перевыполнение плана объясняется поступлением межбюджетных трансфертов на возмещение части прямых понесенных затрат на создание и (или) модернизацию объектов агропромышленного комплекса</t>
  </si>
  <si>
    <t>Рост поступлений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</si>
  <si>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Перевыполнение плана объясняется поступлением прочих безвозмездных поступлений от государственных (муниципальных) организаций</t>
  </si>
  <si>
    <t>Распределение иных межбюджетных трансфертов производится в течение финансового года (в частности, ассигнования за счет средств резервного фонда Правительства Российской Федерации, на финансирование дорожной деятельности в отношении автомобильных дорог общего пользования регионального или межмуниципального, местного значения)</t>
  </si>
  <si>
    <t>Кассовое исполнение
за 2022 год</t>
  </si>
  <si>
    <t>Увеличение дотаций связано с дополнительным поступлением дотации на поддержку мер по обеспечению сбалансированности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</si>
</sst>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8">
    <xf numFmtId="0" fontId="0" fillId="0" borderId="0"/>
    <xf numFmtId="1" fontId="8" fillId="0" borderId="4">
      <alignment horizontal="center" vertical="top" shrinkToFit="1"/>
    </xf>
    <xf numFmtId="0" fontId="9" fillId="0" borderId="5">
      <alignment horizontal="left" wrapText="1" indent="2"/>
    </xf>
    <xf numFmtId="49" fontId="8" fillId="0" borderId="4">
      <alignment horizontal="left" vertical="top" wrapText="1"/>
    </xf>
    <xf numFmtId="4" fontId="8" fillId="0" borderId="4">
      <alignment horizontal="right" vertical="top" shrinkToFit="1"/>
    </xf>
    <xf numFmtId="49" fontId="9" fillId="0" borderId="4">
      <alignment horizontal="center"/>
    </xf>
    <xf numFmtId="4" fontId="10" fillId="2" borderId="4">
      <alignment horizontal="right" vertical="top" shrinkToFit="1"/>
    </xf>
    <xf numFmtId="0" fontId="7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13" fillId="0" borderId="5">
      <alignment horizontal="left" wrapText="1" indent="2"/>
    </xf>
    <xf numFmtId="49" fontId="13" fillId="0" borderId="6">
      <alignment horizontal="center"/>
    </xf>
    <xf numFmtId="0" fontId="15" fillId="0" borderId="0"/>
    <xf numFmtId="0" fontId="8" fillId="0" borderId="0">
      <alignment horizontal="left" vertical="top" wrapText="1"/>
    </xf>
    <xf numFmtId="0" fontId="8" fillId="0" borderId="0"/>
    <xf numFmtId="0" fontId="16" fillId="0" borderId="0">
      <alignment horizontal="center" wrapText="1"/>
    </xf>
    <xf numFmtId="0" fontId="16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9">
      <alignment horizontal="center" vertical="center" wrapText="1"/>
    </xf>
    <xf numFmtId="0" fontId="8" fillId="0" borderId="4">
      <alignment horizontal="center" vertical="center" shrinkToFit="1"/>
    </xf>
    <xf numFmtId="0" fontId="8" fillId="0" borderId="4">
      <alignment horizontal="left" vertical="top" wrapText="1"/>
    </xf>
    <xf numFmtId="4" fontId="8" fillId="2" borderId="4">
      <alignment horizontal="right" vertical="top" shrinkToFit="1"/>
    </xf>
    <xf numFmtId="0" fontId="10" fillId="0" borderId="10">
      <alignment horizontal="left"/>
    </xf>
    <xf numFmtId="4" fontId="10" fillId="4" borderId="4">
      <alignment horizontal="right" vertical="top" shrinkToFit="1"/>
    </xf>
    <xf numFmtId="0" fontId="8" fillId="0" borderId="11"/>
    <xf numFmtId="0" fontId="8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5" borderId="0"/>
    <xf numFmtId="0" fontId="10" fillId="0" borderId="4">
      <alignment horizontal="left" vertical="top" wrapText="1"/>
    </xf>
    <xf numFmtId="0" fontId="8" fillId="5" borderId="0">
      <alignment horizontal="center"/>
    </xf>
    <xf numFmtId="4" fontId="8" fillId="0" borderId="4">
      <alignment horizontal="right" vertical="top" shrinkToFit="1"/>
    </xf>
    <xf numFmtId="4" fontId="8" fillId="0" borderId="0">
      <alignment horizontal="right" shrinkToFit="1"/>
    </xf>
  </cellStyleXfs>
  <cellXfs count="42">
    <xf numFmtId="0" fontId="0" fillId="0" borderId="0" xfId="0"/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1" xfId="2" applyNumberFormat="1" applyFont="1" applyFill="1" applyBorder="1" applyAlignment="1" applyProtection="1">
      <alignment horizontal="left" vertical="center" wrapText="1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165" fontId="5" fillId="0" borderId="7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165" fontId="14" fillId="0" borderId="7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1" fillId="3" borderId="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3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</cellXfs>
  <cellStyles count="38">
    <cellStyle name="br" xfId="30"/>
    <cellStyle name="col" xfId="29"/>
    <cellStyle name="style0" xfId="31"/>
    <cellStyle name="td" xfId="32"/>
    <cellStyle name="tr" xfId="28"/>
    <cellStyle name="xl21" xfId="33"/>
    <cellStyle name="xl22" xfId="20"/>
    <cellStyle name="xl23" xfId="21"/>
    <cellStyle name="xl24" xfId="24"/>
    <cellStyle name="xl25" xfId="26"/>
    <cellStyle name="xl26" xfId="1"/>
    <cellStyle name="xl26 2" xfId="14"/>
    <cellStyle name="xl27" xfId="16"/>
    <cellStyle name="xl28" xfId="17"/>
    <cellStyle name="xl29" xfId="18"/>
    <cellStyle name="xl30" xfId="19"/>
    <cellStyle name="xl31" xfId="11"/>
    <cellStyle name="xl31 2" xfId="25"/>
    <cellStyle name="xl32" xfId="15"/>
    <cellStyle name="xl33" xfId="27"/>
    <cellStyle name="xl34" xfId="2"/>
    <cellStyle name="xl34 2" xfId="22"/>
    <cellStyle name="xl35" xfId="34"/>
    <cellStyle name="xl36" xfId="23"/>
    <cellStyle name="xl37" xfId="35"/>
    <cellStyle name="xl38" xfId="3"/>
    <cellStyle name="xl38 2" xfId="36"/>
    <cellStyle name="xl39" xfId="37"/>
    <cellStyle name="xl42" xfId="4"/>
    <cellStyle name="xl44" xfId="12"/>
    <cellStyle name="xl52" xfId="5"/>
    <cellStyle name="xl63" xfId="6"/>
    <cellStyle name="Обычный" xfId="0" builtinId="0"/>
    <cellStyle name="Обычный 2" xfId="7"/>
    <cellStyle name="Обычный 3" xfId="8"/>
    <cellStyle name="Обычный 4" xfId="13"/>
    <cellStyle name="Стиль 1" xfId="9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view="pageBreakPreview" topLeftCell="A51" zoomScaleNormal="70" zoomScaleSheetLayoutView="100" workbookViewId="0">
      <selection activeCell="I52" sqref="I52"/>
    </sheetView>
  </sheetViews>
  <sheetFormatPr defaultColWidth="9.109375" defaultRowHeight="15.05" outlineLevelCol="1" x14ac:dyDescent="0.3"/>
  <cols>
    <col min="1" max="1" width="27.88671875" style="3" customWidth="1"/>
    <col min="2" max="2" width="59.6640625" style="3" customWidth="1"/>
    <col min="3" max="3" width="18.33203125" style="3" customWidth="1"/>
    <col min="4" max="4" width="18.33203125" style="4" customWidth="1"/>
    <col min="5" max="5" width="18.33203125" style="3" customWidth="1" outlineLevel="1"/>
    <col min="6" max="6" width="13.77734375" style="3" customWidth="1" outlineLevel="1"/>
    <col min="7" max="7" width="10.5546875" style="3" customWidth="1"/>
    <col min="8" max="8" width="35.44140625" style="3" customWidth="1"/>
    <col min="9" max="9" width="35.5546875" style="3" customWidth="1"/>
    <col min="10" max="219" width="9.109375" style="3"/>
    <col min="220" max="221" width="12.33203125" style="3" customWidth="1"/>
    <col min="222" max="222" width="13.44140625" style="3" customWidth="1"/>
    <col min="223" max="223" width="59.109375" style="3" customWidth="1"/>
    <col min="224" max="224" width="18.109375" style="3" customWidth="1"/>
    <col min="225" max="225" width="32.109375" style="3" customWidth="1"/>
    <col min="226" max="226" width="86.6640625" style="3" customWidth="1"/>
    <col min="227" max="235" width="23.109375" style="3" customWidth="1"/>
    <col min="236" max="236" width="91.44140625" style="3" customWidth="1"/>
    <col min="237" max="242" width="19.109375" style="3" customWidth="1"/>
    <col min="243" max="16384" width="9.109375" style="3"/>
  </cols>
  <sheetData>
    <row r="1" spans="1:9" ht="52.85" customHeight="1" x14ac:dyDescent="0.3">
      <c r="A1" s="34" t="s">
        <v>112</v>
      </c>
      <c r="B1" s="34"/>
      <c r="C1" s="34"/>
      <c r="D1" s="34"/>
      <c r="E1" s="34"/>
      <c r="F1" s="34"/>
      <c r="G1" s="34"/>
      <c r="H1" s="34"/>
      <c r="I1" s="34"/>
    </row>
    <row r="2" spans="1:9" ht="17.2" customHeight="1" x14ac:dyDescent="0.3">
      <c r="A2" s="35" t="s">
        <v>43</v>
      </c>
      <c r="B2" s="35"/>
      <c r="C2" s="35"/>
      <c r="D2" s="35"/>
      <c r="E2" s="35"/>
      <c r="F2" s="35"/>
      <c r="G2" s="35"/>
      <c r="H2" s="35"/>
      <c r="I2" s="35"/>
    </row>
    <row r="3" spans="1:9" ht="21.6" customHeight="1" x14ac:dyDescent="0.3">
      <c r="A3" s="36" t="s">
        <v>5</v>
      </c>
      <c r="B3" s="36" t="s">
        <v>6</v>
      </c>
      <c r="C3" s="36" t="s">
        <v>113</v>
      </c>
      <c r="D3" s="38" t="s">
        <v>114</v>
      </c>
      <c r="E3" s="38" t="s">
        <v>146</v>
      </c>
      <c r="F3" s="40" t="s">
        <v>98</v>
      </c>
      <c r="G3" s="41"/>
      <c r="H3" s="38" t="s">
        <v>100</v>
      </c>
      <c r="I3" s="38" t="s">
        <v>101</v>
      </c>
    </row>
    <row r="4" spans="1:9" ht="81" customHeight="1" x14ac:dyDescent="0.3">
      <c r="A4" s="37"/>
      <c r="B4" s="37"/>
      <c r="C4" s="37"/>
      <c r="D4" s="39"/>
      <c r="E4" s="39"/>
      <c r="F4" s="24" t="s">
        <v>99</v>
      </c>
      <c r="G4" s="17" t="s">
        <v>102</v>
      </c>
      <c r="H4" s="39"/>
      <c r="I4" s="39"/>
    </row>
    <row r="5" spans="1:9" ht="18" customHeight="1" x14ac:dyDescent="0.3">
      <c r="A5" s="13" t="s">
        <v>44</v>
      </c>
      <c r="B5" s="14" t="s">
        <v>7</v>
      </c>
      <c r="C5" s="15">
        <f>C7+C10+C12+C16+C20+C23+C24+C26+C33+C37+C40+C43+C44+C45</f>
        <v>38524109020</v>
      </c>
      <c r="D5" s="15">
        <f>D7+D10+D12+D16+D20+D23+D24+D26+D33+D37+D40+D43+D44+D45</f>
        <v>41932571970</v>
      </c>
      <c r="E5" s="15">
        <f>E7+E10+E12+E16+E20+E23+E24+E26+E33+E37+E40+E43+E44+E45</f>
        <v>45349211880.44001</v>
      </c>
      <c r="F5" s="16">
        <f>E5/C5*100</f>
        <v>117.71644571168855</v>
      </c>
      <c r="G5" s="12">
        <f>E5/D5*100</f>
        <v>108.14793786769003</v>
      </c>
      <c r="H5" s="8"/>
      <c r="I5" s="23"/>
    </row>
    <row r="6" spans="1:9" ht="20.95" customHeight="1" x14ac:dyDescent="0.3">
      <c r="A6" s="32" t="s">
        <v>95</v>
      </c>
      <c r="B6" s="33"/>
      <c r="C6" s="18">
        <f>C7+C10+C12+C16+C20+C23+C24</f>
        <v>37462655020</v>
      </c>
      <c r="D6" s="18">
        <f>D7+D10+D12+D16+D20+D23+D24</f>
        <v>40644427279</v>
      </c>
      <c r="E6" s="18">
        <f>E7+E10+E12+E16+E20+E23+E24</f>
        <v>42285559346.420006</v>
      </c>
      <c r="F6" s="20">
        <f t="shared" ref="F6:F8" si="0">E6/C6*100</f>
        <v>112.87389888368891</v>
      </c>
      <c r="G6" s="21">
        <f t="shared" ref="G6:G8" si="1">E6/D6*100</f>
        <v>104.03777879844289</v>
      </c>
      <c r="H6" s="8"/>
      <c r="I6" s="23"/>
    </row>
    <row r="7" spans="1:9" x14ac:dyDescent="0.3">
      <c r="A7" s="13" t="s">
        <v>45</v>
      </c>
      <c r="B7" s="14" t="s">
        <v>8</v>
      </c>
      <c r="C7" s="7">
        <f>C8+C9</f>
        <v>22283433420</v>
      </c>
      <c r="D7" s="7">
        <f>D8+D9</f>
        <v>24817371820</v>
      </c>
      <c r="E7" s="7">
        <f>E8+E9</f>
        <v>25423727071.220001</v>
      </c>
      <c r="F7" s="16">
        <f t="shared" si="0"/>
        <v>114.09250357443345</v>
      </c>
      <c r="G7" s="12">
        <f t="shared" si="1"/>
        <v>102.4432693986208</v>
      </c>
      <c r="H7" s="8"/>
      <c r="I7" s="23"/>
    </row>
    <row r="8" spans="1:9" ht="45.2" x14ac:dyDescent="0.3">
      <c r="A8" s="1" t="s">
        <v>46</v>
      </c>
      <c r="B8" s="2" t="s">
        <v>9</v>
      </c>
      <c r="C8" s="8">
        <v>9303403000</v>
      </c>
      <c r="D8" s="8">
        <v>10137341400</v>
      </c>
      <c r="E8" s="8">
        <v>10280552593.27</v>
      </c>
      <c r="F8" s="25">
        <f t="shared" si="0"/>
        <v>110.50314162753135</v>
      </c>
      <c r="G8" s="11">
        <f t="shared" si="1"/>
        <v>101.41270958152795</v>
      </c>
      <c r="H8" s="23" t="s">
        <v>120</v>
      </c>
      <c r="I8" s="22"/>
    </row>
    <row r="9" spans="1:9" ht="90.35" x14ac:dyDescent="0.3">
      <c r="A9" s="1" t="s">
        <v>47</v>
      </c>
      <c r="B9" s="2" t="s">
        <v>10</v>
      </c>
      <c r="C9" s="8">
        <v>12980030420</v>
      </c>
      <c r="D9" s="8">
        <v>14680030420</v>
      </c>
      <c r="E9" s="8">
        <v>15143174477.950001</v>
      </c>
      <c r="F9" s="25">
        <f t="shared" ref="F9:F56" si="2">E9/C9*100</f>
        <v>116.66516940219928</v>
      </c>
      <c r="G9" s="11">
        <f t="shared" ref="G9:G56" si="3">E9/D9*100</f>
        <v>103.15492573720431</v>
      </c>
      <c r="H9" s="23" t="s">
        <v>121</v>
      </c>
      <c r="I9" s="22"/>
    </row>
    <row r="10" spans="1:9" ht="45.2" x14ac:dyDescent="0.3">
      <c r="A10" s="13" t="s">
        <v>48</v>
      </c>
      <c r="B10" s="14" t="s">
        <v>11</v>
      </c>
      <c r="C10" s="7">
        <f>C11</f>
        <v>6376573400</v>
      </c>
      <c r="D10" s="7">
        <f>D11</f>
        <v>6320274642</v>
      </c>
      <c r="E10" s="7">
        <f>E11</f>
        <v>7120924006.8999996</v>
      </c>
      <c r="F10" s="16">
        <f t="shared" si="2"/>
        <v>111.67320691235201</v>
      </c>
      <c r="G10" s="12">
        <f t="shared" si="3"/>
        <v>112.66795211048995</v>
      </c>
      <c r="H10" s="8"/>
      <c r="I10" s="23"/>
    </row>
    <row r="11" spans="1:9" ht="45.2" x14ac:dyDescent="0.3">
      <c r="A11" s="1" t="s">
        <v>85</v>
      </c>
      <c r="B11" s="9" t="s">
        <v>84</v>
      </c>
      <c r="C11" s="8">
        <v>6376573400</v>
      </c>
      <c r="D11" s="8">
        <v>6320274642</v>
      </c>
      <c r="E11" s="8">
        <v>7120924006.8999996</v>
      </c>
      <c r="F11" s="25">
        <f t="shared" si="2"/>
        <v>111.67320691235201</v>
      </c>
      <c r="G11" s="11">
        <f t="shared" si="3"/>
        <v>112.66795211048995</v>
      </c>
      <c r="H11" s="28" t="s">
        <v>122</v>
      </c>
      <c r="I11" s="28" t="s">
        <v>122</v>
      </c>
    </row>
    <row r="12" spans="1:9" x14ac:dyDescent="0.3">
      <c r="A12" s="13" t="s">
        <v>49</v>
      </c>
      <c r="B12" s="14" t="s">
        <v>12</v>
      </c>
      <c r="C12" s="7">
        <f>C13+C14+C15</f>
        <v>3908356000</v>
      </c>
      <c r="D12" s="7">
        <f>D13+D14+D15</f>
        <v>4605298000</v>
      </c>
      <c r="E12" s="7">
        <f>E13+E14+E15</f>
        <v>4744455354.1899996</v>
      </c>
      <c r="F12" s="16">
        <f t="shared" si="2"/>
        <v>121.39260994111079</v>
      </c>
      <c r="G12" s="12">
        <f t="shared" si="3"/>
        <v>103.02167968696052</v>
      </c>
      <c r="H12" s="8"/>
      <c r="I12" s="23"/>
    </row>
    <row r="13" spans="1:9" ht="75.3" x14ac:dyDescent="0.3">
      <c r="A13" s="1" t="s">
        <v>50</v>
      </c>
      <c r="B13" s="5" t="s">
        <v>13</v>
      </c>
      <c r="C13" s="8">
        <v>3874993000</v>
      </c>
      <c r="D13" s="8">
        <v>4528288000</v>
      </c>
      <c r="E13" s="8">
        <v>4665565219.3999996</v>
      </c>
      <c r="F13" s="25">
        <f t="shared" si="2"/>
        <v>120.40190058149783</v>
      </c>
      <c r="G13" s="11">
        <f t="shared" si="3"/>
        <v>103.0315478918302</v>
      </c>
      <c r="H13" s="23" t="s">
        <v>107</v>
      </c>
      <c r="I13" s="22"/>
    </row>
    <row r="14" spans="1:9" x14ac:dyDescent="0.3">
      <c r="A14" s="1" t="s">
        <v>86</v>
      </c>
      <c r="B14" s="9" t="s">
        <v>87</v>
      </c>
      <c r="C14" s="8">
        <v>0</v>
      </c>
      <c r="D14" s="8">
        <v>0</v>
      </c>
      <c r="E14" s="8">
        <v>-9359.35</v>
      </c>
      <c r="F14" s="25"/>
      <c r="G14" s="11"/>
      <c r="H14" s="8"/>
      <c r="I14" s="23"/>
    </row>
    <row r="15" spans="1:9" ht="45.2" x14ac:dyDescent="0.3">
      <c r="A15" s="1" t="s">
        <v>94</v>
      </c>
      <c r="B15" s="9" t="s">
        <v>93</v>
      </c>
      <c r="C15" s="8">
        <v>33363000</v>
      </c>
      <c r="D15" s="8">
        <v>77010000</v>
      </c>
      <c r="E15" s="8">
        <v>78899494.140000001</v>
      </c>
      <c r="F15" s="25">
        <f t="shared" si="2"/>
        <v>236.4880080927974</v>
      </c>
      <c r="G15" s="11">
        <f t="shared" si="3"/>
        <v>102.45356984807168</v>
      </c>
      <c r="H15" s="23" t="s">
        <v>123</v>
      </c>
      <c r="I15" s="22"/>
    </row>
    <row r="16" spans="1:9" x14ac:dyDescent="0.3">
      <c r="A16" s="13" t="s">
        <v>51</v>
      </c>
      <c r="B16" s="14" t="s">
        <v>14</v>
      </c>
      <c r="C16" s="7">
        <f>C17+C18+C19</f>
        <v>4686110200</v>
      </c>
      <c r="D16" s="7">
        <f>D17+D18+D19</f>
        <v>4765804200</v>
      </c>
      <c r="E16" s="7">
        <f>E17+E18+E19</f>
        <v>4857330187.4899998</v>
      </c>
      <c r="F16" s="16">
        <f t="shared" si="2"/>
        <v>103.65377637704721</v>
      </c>
      <c r="G16" s="12">
        <f t="shared" si="3"/>
        <v>101.92047309643984</v>
      </c>
      <c r="H16" s="8"/>
      <c r="I16" s="23"/>
    </row>
    <row r="17" spans="1:9" ht="45.2" x14ac:dyDescent="0.3">
      <c r="A17" s="1" t="s">
        <v>52</v>
      </c>
      <c r="B17" s="2" t="s">
        <v>15</v>
      </c>
      <c r="C17" s="8">
        <v>3480301200</v>
      </c>
      <c r="D17" s="8">
        <v>3610896200</v>
      </c>
      <c r="E17" s="8">
        <v>3692284752.1900001</v>
      </c>
      <c r="F17" s="25">
        <f t="shared" si="2"/>
        <v>106.09095420218226</v>
      </c>
      <c r="G17" s="11">
        <f t="shared" si="3"/>
        <v>102.2539709723586</v>
      </c>
      <c r="H17" s="23" t="s">
        <v>124</v>
      </c>
      <c r="I17" s="22"/>
    </row>
    <row r="18" spans="1:9" ht="20.45" customHeight="1" x14ac:dyDescent="0.3">
      <c r="A18" s="1" t="s">
        <v>53</v>
      </c>
      <c r="B18" s="2" t="s">
        <v>16</v>
      </c>
      <c r="C18" s="8">
        <v>1166113000</v>
      </c>
      <c r="D18" s="8">
        <v>1116113000</v>
      </c>
      <c r="E18" s="8">
        <v>1126250106.3</v>
      </c>
      <c r="F18" s="25">
        <f t="shared" si="2"/>
        <v>96.581558245212946</v>
      </c>
      <c r="G18" s="11">
        <f t="shared" si="3"/>
        <v>100.90825089395071</v>
      </c>
      <c r="H18" s="22"/>
      <c r="I18" s="22"/>
    </row>
    <row r="19" spans="1:9" ht="20.45" customHeight="1" x14ac:dyDescent="0.3">
      <c r="A19" s="1" t="s">
        <v>54</v>
      </c>
      <c r="B19" s="2" t="s">
        <v>17</v>
      </c>
      <c r="C19" s="8">
        <v>39696000</v>
      </c>
      <c r="D19" s="8">
        <v>38795000</v>
      </c>
      <c r="E19" s="8">
        <v>38795329</v>
      </c>
      <c r="F19" s="25">
        <f t="shared" si="2"/>
        <v>97.731078698105605</v>
      </c>
      <c r="G19" s="11">
        <f t="shared" si="3"/>
        <v>100.00084804742879</v>
      </c>
      <c r="H19" s="22"/>
      <c r="I19" s="22"/>
    </row>
    <row r="20" spans="1:9" ht="30.15" x14ac:dyDescent="0.3">
      <c r="A20" s="13" t="s">
        <v>55</v>
      </c>
      <c r="B20" s="14" t="s">
        <v>18</v>
      </c>
      <c r="C20" s="7">
        <f>C21+C22</f>
        <v>22346000</v>
      </c>
      <c r="D20" s="7">
        <f>D21+D22</f>
        <v>30499000</v>
      </c>
      <c r="E20" s="7">
        <f>E21+E22</f>
        <v>31227155.93</v>
      </c>
      <c r="F20" s="16">
        <f t="shared" si="2"/>
        <v>139.74382855992124</v>
      </c>
      <c r="G20" s="12">
        <f t="shared" si="3"/>
        <v>102.38747476966459</v>
      </c>
      <c r="H20" s="8"/>
      <c r="I20" s="23"/>
    </row>
    <row r="21" spans="1:9" ht="60.25" x14ac:dyDescent="0.3">
      <c r="A21" s="1" t="s">
        <v>56</v>
      </c>
      <c r="B21" s="2" t="s">
        <v>19</v>
      </c>
      <c r="C21" s="8">
        <v>21704000</v>
      </c>
      <c r="D21" s="8">
        <v>30481000</v>
      </c>
      <c r="E21" s="8">
        <v>30773765.969999999</v>
      </c>
      <c r="F21" s="25">
        <f t="shared" si="2"/>
        <v>141.78845360302248</v>
      </c>
      <c r="G21" s="11">
        <f t="shared" si="3"/>
        <v>100.96048676224534</v>
      </c>
      <c r="H21" s="23" t="s">
        <v>125</v>
      </c>
      <c r="I21" s="22"/>
    </row>
    <row r="22" spans="1:9" ht="90.35" x14ac:dyDescent="0.3">
      <c r="A22" s="1" t="s">
        <v>57</v>
      </c>
      <c r="B22" s="2" t="s">
        <v>20</v>
      </c>
      <c r="C22" s="8">
        <v>642000</v>
      </c>
      <c r="D22" s="8">
        <v>18000</v>
      </c>
      <c r="E22" s="8">
        <v>453389.96</v>
      </c>
      <c r="F22" s="25">
        <f t="shared" si="2"/>
        <v>70.621489096573214</v>
      </c>
      <c r="G22" s="11">
        <f t="shared" si="3"/>
        <v>2518.8331111111111</v>
      </c>
      <c r="H22" s="26" t="s">
        <v>126</v>
      </c>
      <c r="I22" s="26" t="s">
        <v>126</v>
      </c>
    </row>
    <row r="23" spans="1:9" ht="60.25" x14ac:dyDescent="0.3">
      <c r="A23" s="13" t="s">
        <v>58</v>
      </c>
      <c r="B23" s="14" t="s">
        <v>21</v>
      </c>
      <c r="C23" s="7">
        <v>185836000</v>
      </c>
      <c r="D23" s="7">
        <v>105179617</v>
      </c>
      <c r="E23" s="7">
        <v>108078421.47</v>
      </c>
      <c r="F23" s="16">
        <f t="shared" si="2"/>
        <v>58.157957268774616</v>
      </c>
      <c r="G23" s="12">
        <f t="shared" si="3"/>
        <v>102.75605155512213</v>
      </c>
      <c r="H23" s="2" t="s">
        <v>105</v>
      </c>
      <c r="I23" s="22"/>
    </row>
    <row r="24" spans="1:9" ht="45.2" x14ac:dyDescent="0.3">
      <c r="A24" s="13" t="s">
        <v>89</v>
      </c>
      <c r="B24" s="10" t="s">
        <v>88</v>
      </c>
      <c r="C24" s="7">
        <v>0</v>
      </c>
      <c r="D24" s="7">
        <v>0</v>
      </c>
      <c r="E24" s="7">
        <v>-182850.78</v>
      </c>
      <c r="F24" s="25"/>
      <c r="G24" s="11"/>
      <c r="H24" s="8"/>
      <c r="I24" s="23"/>
    </row>
    <row r="25" spans="1:9" ht="20.95" customHeight="1" x14ac:dyDescent="0.3">
      <c r="A25" s="32" t="s">
        <v>96</v>
      </c>
      <c r="B25" s="33"/>
      <c r="C25" s="19">
        <f>C26+C33+C37+C40+C43+C44+C45</f>
        <v>1061454000</v>
      </c>
      <c r="D25" s="19">
        <f>D26+D33+D37+D40+D43+D44+D45</f>
        <v>1288144691</v>
      </c>
      <c r="E25" s="19">
        <f>E26+E33+E37+E40+E43+E44+E45</f>
        <v>3063652534.02</v>
      </c>
      <c r="F25" s="20">
        <f t="shared" si="2"/>
        <v>288.62791359964729</v>
      </c>
      <c r="G25" s="21">
        <f t="shared" si="3"/>
        <v>237.83450379643725</v>
      </c>
      <c r="H25" s="8"/>
      <c r="I25" s="23"/>
    </row>
    <row r="26" spans="1:9" ht="45.2" x14ac:dyDescent="0.3">
      <c r="A26" s="13" t="s">
        <v>59</v>
      </c>
      <c r="B26" s="14" t="s">
        <v>22</v>
      </c>
      <c r="C26" s="7">
        <f>C27+C28+C30+C31+C32</f>
        <v>250485000</v>
      </c>
      <c r="D26" s="7">
        <f>D27+D28+D29+D30+D31+D32</f>
        <v>252703000</v>
      </c>
      <c r="E26" s="7">
        <f>E27+E28+E29+E30+E31+E32</f>
        <v>1932428715.54</v>
      </c>
      <c r="F26" s="16">
        <f t="shared" si="2"/>
        <v>771.47482505539256</v>
      </c>
      <c r="G26" s="12">
        <f t="shared" si="3"/>
        <v>764.70351184592187</v>
      </c>
      <c r="H26" s="8"/>
      <c r="I26" s="23"/>
    </row>
    <row r="27" spans="1:9" ht="75.3" x14ac:dyDescent="0.3">
      <c r="A27" s="1" t="s">
        <v>60</v>
      </c>
      <c r="B27" s="2" t="s">
        <v>23</v>
      </c>
      <c r="C27" s="8">
        <v>14138000</v>
      </c>
      <c r="D27" s="8">
        <v>3767000</v>
      </c>
      <c r="E27" s="8">
        <v>3767405.94</v>
      </c>
      <c r="F27" s="25">
        <f t="shared" si="2"/>
        <v>26.647375442071013</v>
      </c>
      <c r="G27" s="11">
        <f t="shared" si="3"/>
        <v>100.0107762144943</v>
      </c>
      <c r="H27" s="26" t="s">
        <v>127</v>
      </c>
      <c r="I27" s="22"/>
    </row>
    <row r="28" spans="1:9" ht="75.3" x14ac:dyDescent="0.3">
      <c r="A28" s="1" t="s">
        <v>103</v>
      </c>
      <c r="B28" s="2" t="s">
        <v>104</v>
      </c>
      <c r="C28" s="8">
        <v>100000000</v>
      </c>
      <c r="D28" s="8">
        <v>100000000</v>
      </c>
      <c r="E28" s="8">
        <v>1758570995.78</v>
      </c>
      <c r="F28" s="25">
        <f t="shared" si="2"/>
        <v>1758.57099578</v>
      </c>
      <c r="G28" s="11">
        <f t="shared" si="3"/>
        <v>1758.57099578</v>
      </c>
      <c r="H28" s="23" t="s">
        <v>106</v>
      </c>
      <c r="I28" s="23" t="s">
        <v>106</v>
      </c>
    </row>
    <row r="29" spans="1:9" ht="30.15" x14ac:dyDescent="0.3">
      <c r="A29" s="1" t="s">
        <v>115</v>
      </c>
      <c r="B29" s="26" t="s">
        <v>116</v>
      </c>
      <c r="C29" s="8">
        <v>0</v>
      </c>
      <c r="D29" s="8">
        <v>736915.49</v>
      </c>
      <c r="E29" s="8">
        <v>736915.49</v>
      </c>
      <c r="F29" s="25"/>
      <c r="G29" s="11">
        <f t="shared" si="3"/>
        <v>100</v>
      </c>
      <c r="H29" s="27"/>
      <c r="I29" s="29"/>
    </row>
    <row r="30" spans="1:9" ht="118.15" customHeight="1" x14ac:dyDescent="0.3">
      <c r="A30" s="1" t="s">
        <v>61</v>
      </c>
      <c r="B30" s="2" t="s">
        <v>24</v>
      </c>
      <c r="C30" s="8">
        <v>130271000</v>
      </c>
      <c r="D30" s="8">
        <v>128928084.51000001</v>
      </c>
      <c r="E30" s="8">
        <v>148309007.78999999</v>
      </c>
      <c r="F30" s="25">
        <f t="shared" si="2"/>
        <v>113.84652592672198</v>
      </c>
      <c r="G30" s="11">
        <f t="shared" si="3"/>
        <v>115.03235183680771</v>
      </c>
      <c r="H30" s="23" t="s">
        <v>97</v>
      </c>
      <c r="I30" s="23" t="s">
        <v>108</v>
      </c>
    </row>
    <row r="31" spans="1:9" ht="60.25" x14ac:dyDescent="0.3">
      <c r="A31" s="1" t="s">
        <v>62</v>
      </c>
      <c r="B31" s="2" t="s">
        <v>25</v>
      </c>
      <c r="C31" s="8">
        <v>5220000</v>
      </c>
      <c r="D31" s="8">
        <v>17771000</v>
      </c>
      <c r="E31" s="8">
        <v>19160132.84</v>
      </c>
      <c r="F31" s="25">
        <f t="shared" si="2"/>
        <v>367.05235325670498</v>
      </c>
      <c r="G31" s="11">
        <f t="shared" si="3"/>
        <v>107.81685239997749</v>
      </c>
      <c r="H31" s="23" t="s">
        <v>109</v>
      </c>
      <c r="I31" s="23" t="s">
        <v>110</v>
      </c>
    </row>
    <row r="32" spans="1:9" ht="105.4" x14ac:dyDescent="0.3">
      <c r="A32" s="1" t="s">
        <v>63</v>
      </c>
      <c r="B32" s="2" t="s">
        <v>26</v>
      </c>
      <c r="C32" s="8">
        <v>856000</v>
      </c>
      <c r="D32" s="8">
        <v>1500000</v>
      </c>
      <c r="E32" s="8">
        <v>1884257.7</v>
      </c>
      <c r="F32" s="25">
        <f t="shared" si="2"/>
        <v>220.12356308411216</v>
      </c>
      <c r="G32" s="11">
        <f t="shared" si="3"/>
        <v>125.61717999999999</v>
      </c>
      <c r="H32" s="23" t="s">
        <v>111</v>
      </c>
      <c r="I32" s="23" t="s">
        <v>128</v>
      </c>
    </row>
    <row r="33" spans="1:9" ht="30.15" x14ac:dyDescent="0.3">
      <c r="A33" s="13" t="s">
        <v>64</v>
      </c>
      <c r="B33" s="14" t="s">
        <v>27</v>
      </c>
      <c r="C33" s="7">
        <f>C34+C35+C36</f>
        <v>347503000</v>
      </c>
      <c r="D33" s="7">
        <f>D34+D35+D36</f>
        <v>465619000</v>
      </c>
      <c r="E33" s="7">
        <f>E34+E35+E36</f>
        <v>425359254.5</v>
      </c>
      <c r="F33" s="16">
        <f t="shared" si="2"/>
        <v>122.40448413394994</v>
      </c>
      <c r="G33" s="12">
        <f t="shared" si="3"/>
        <v>91.353500286715104</v>
      </c>
      <c r="H33" s="8"/>
      <c r="I33" s="23"/>
    </row>
    <row r="34" spans="1:9" ht="45.2" x14ac:dyDescent="0.3">
      <c r="A34" s="1" t="s">
        <v>65</v>
      </c>
      <c r="B34" s="2" t="s">
        <v>28</v>
      </c>
      <c r="C34" s="8">
        <v>11892000</v>
      </c>
      <c r="D34" s="8">
        <v>19358000</v>
      </c>
      <c r="E34" s="8">
        <v>20497672.219999999</v>
      </c>
      <c r="F34" s="25">
        <f t="shared" si="2"/>
        <v>172.36522216616211</v>
      </c>
      <c r="G34" s="11">
        <f t="shared" si="3"/>
        <v>105.88734487033784</v>
      </c>
      <c r="H34" s="23" t="s">
        <v>129</v>
      </c>
      <c r="I34" s="23" t="s">
        <v>129</v>
      </c>
    </row>
    <row r="35" spans="1:9" ht="60.25" x14ac:dyDescent="0.3">
      <c r="A35" s="1" t="s">
        <v>66</v>
      </c>
      <c r="B35" s="2" t="s">
        <v>29</v>
      </c>
      <c r="C35" s="8">
        <v>5409000</v>
      </c>
      <c r="D35" s="8">
        <v>561000</v>
      </c>
      <c r="E35" s="8">
        <v>1207219.1499999999</v>
      </c>
      <c r="F35" s="25">
        <f t="shared" si="2"/>
        <v>22.318712331299682</v>
      </c>
      <c r="G35" s="11">
        <f t="shared" si="3"/>
        <v>215.19057932263811</v>
      </c>
      <c r="H35" s="23" t="s">
        <v>130</v>
      </c>
      <c r="I35" s="23" t="s">
        <v>131</v>
      </c>
    </row>
    <row r="36" spans="1:9" ht="60.25" x14ac:dyDescent="0.3">
      <c r="A36" s="1" t="s">
        <v>67</v>
      </c>
      <c r="B36" s="2" t="s">
        <v>30</v>
      </c>
      <c r="C36" s="8">
        <v>330202000</v>
      </c>
      <c r="D36" s="8">
        <v>445700000</v>
      </c>
      <c r="E36" s="8">
        <v>403654363.13</v>
      </c>
      <c r="F36" s="25">
        <f t="shared" si="2"/>
        <v>122.24467541989448</v>
      </c>
      <c r="G36" s="11">
        <f t="shared" si="3"/>
        <v>90.566381676015254</v>
      </c>
      <c r="H36" s="23" t="s">
        <v>132</v>
      </c>
      <c r="I36" s="23" t="s">
        <v>133</v>
      </c>
    </row>
    <row r="37" spans="1:9" ht="30.15" x14ac:dyDescent="0.3">
      <c r="A37" s="13" t="s">
        <v>68</v>
      </c>
      <c r="B37" s="14" t="s">
        <v>31</v>
      </c>
      <c r="C37" s="7">
        <f>C38+C39</f>
        <v>53707000</v>
      </c>
      <c r="D37" s="7">
        <f>D38+D39</f>
        <v>64637914</v>
      </c>
      <c r="E37" s="7">
        <f>E38+E39</f>
        <v>74677490.859999999</v>
      </c>
      <c r="F37" s="16">
        <f t="shared" si="2"/>
        <v>139.04610359915839</v>
      </c>
      <c r="G37" s="12">
        <f t="shared" si="3"/>
        <v>115.53202484226208</v>
      </c>
      <c r="H37" s="8"/>
      <c r="I37" s="23"/>
    </row>
    <row r="38" spans="1:9" ht="20.45" customHeight="1" x14ac:dyDescent="0.3">
      <c r="A38" s="1" t="s">
        <v>69</v>
      </c>
      <c r="B38" s="2" t="s">
        <v>32</v>
      </c>
      <c r="C38" s="8">
        <v>11595000</v>
      </c>
      <c r="D38" s="8">
        <v>10575300</v>
      </c>
      <c r="E38" s="8">
        <v>10983194.49</v>
      </c>
      <c r="F38" s="25">
        <f t="shared" si="2"/>
        <v>94.723540232858994</v>
      </c>
      <c r="G38" s="11">
        <f t="shared" si="3"/>
        <v>103.85704887804602</v>
      </c>
      <c r="H38" s="29"/>
      <c r="I38" s="29"/>
    </row>
    <row r="39" spans="1:9" ht="88.85" customHeight="1" x14ac:dyDescent="0.3">
      <c r="A39" s="1" t="s">
        <v>70</v>
      </c>
      <c r="B39" s="2" t="s">
        <v>33</v>
      </c>
      <c r="C39" s="8">
        <v>42112000</v>
      </c>
      <c r="D39" s="8">
        <v>54062614</v>
      </c>
      <c r="E39" s="8">
        <v>63694296.369999997</v>
      </c>
      <c r="F39" s="25">
        <f t="shared" si="2"/>
        <v>151.2497539181231</v>
      </c>
      <c r="G39" s="11">
        <f t="shared" si="3"/>
        <v>117.8157910936382</v>
      </c>
      <c r="H39" s="23" t="s">
        <v>134</v>
      </c>
      <c r="I39" s="23" t="s">
        <v>134</v>
      </c>
    </row>
    <row r="40" spans="1:9" ht="30.15" x14ac:dyDescent="0.3">
      <c r="A40" s="13" t="s">
        <v>71</v>
      </c>
      <c r="B40" s="14" t="s">
        <v>34</v>
      </c>
      <c r="C40" s="7">
        <f>C41+C42</f>
        <v>6424000</v>
      </c>
      <c r="D40" s="7">
        <f>D41+D42</f>
        <v>53947243</v>
      </c>
      <c r="E40" s="7">
        <f>E41+E42</f>
        <v>57031946.789999999</v>
      </c>
      <c r="F40" s="16">
        <f t="shared" si="2"/>
        <v>887.79493757783302</v>
      </c>
      <c r="G40" s="12">
        <f t="shared" si="3"/>
        <v>105.7180008068253</v>
      </c>
      <c r="H40" s="8"/>
      <c r="I40" s="23"/>
    </row>
    <row r="41" spans="1:9" ht="75.3" x14ac:dyDescent="0.3">
      <c r="A41" s="1" t="s">
        <v>72</v>
      </c>
      <c r="B41" s="2" t="s">
        <v>35</v>
      </c>
      <c r="C41" s="8">
        <v>424000</v>
      </c>
      <c r="D41" s="8">
        <v>16599243</v>
      </c>
      <c r="E41" s="8">
        <v>17350877.899999999</v>
      </c>
      <c r="F41" s="25">
        <f t="shared" si="2"/>
        <v>4092.1881839622633</v>
      </c>
      <c r="G41" s="11">
        <f t="shared" si="3"/>
        <v>104.52812757786604</v>
      </c>
      <c r="H41" s="23" t="s">
        <v>135</v>
      </c>
      <c r="I41" s="29"/>
    </row>
    <row r="42" spans="1:9" ht="45.2" x14ac:dyDescent="0.3">
      <c r="A42" s="1" t="s">
        <v>73</v>
      </c>
      <c r="B42" s="2" t="s">
        <v>36</v>
      </c>
      <c r="C42" s="8">
        <v>6000000</v>
      </c>
      <c r="D42" s="8">
        <v>37348000</v>
      </c>
      <c r="E42" s="8">
        <v>39681068.890000001</v>
      </c>
      <c r="F42" s="25">
        <f t="shared" si="2"/>
        <v>661.35114816666669</v>
      </c>
      <c r="G42" s="11">
        <f t="shared" si="3"/>
        <v>106.24683755488915</v>
      </c>
      <c r="H42" s="23" t="s">
        <v>136</v>
      </c>
      <c r="I42" s="23" t="s">
        <v>136</v>
      </c>
    </row>
    <row r="43" spans="1:9" ht="75.3" x14ac:dyDescent="0.3">
      <c r="A43" s="13" t="s">
        <v>74</v>
      </c>
      <c r="B43" s="14" t="s">
        <v>37</v>
      </c>
      <c r="C43" s="7">
        <v>450000</v>
      </c>
      <c r="D43" s="7">
        <v>940867</v>
      </c>
      <c r="E43" s="7">
        <v>928616.5</v>
      </c>
      <c r="F43" s="16">
        <f t="shared" si="2"/>
        <v>206.35922222222223</v>
      </c>
      <c r="G43" s="12">
        <f t="shared" si="3"/>
        <v>98.697956246738386</v>
      </c>
      <c r="H43" s="23" t="s">
        <v>137</v>
      </c>
      <c r="I43" s="29"/>
    </row>
    <row r="44" spans="1:9" ht="60.25" x14ac:dyDescent="0.3">
      <c r="A44" s="13" t="s">
        <v>75</v>
      </c>
      <c r="B44" s="14" t="s">
        <v>38</v>
      </c>
      <c r="C44" s="7">
        <v>402885000</v>
      </c>
      <c r="D44" s="7">
        <v>450296667</v>
      </c>
      <c r="E44" s="7">
        <v>572767822.22000003</v>
      </c>
      <c r="F44" s="16">
        <f t="shared" si="2"/>
        <v>142.16657910321803</v>
      </c>
      <c r="G44" s="12">
        <f t="shared" si="3"/>
        <v>127.19788179555857</v>
      </c>
      <c r="H44" s="23" t="s">
        <v>138</v>
      </c>
      <c r="I44" s="23" t="s">
        <v>139</v>
      </c>
    </row>
    <row r="45" spans="1:9" ht="18" customHeight="1" x14ac:dyDescent="0.3">
      <c r="A45" s="13" t="s">
        <v>91</v>
      </c>
      <c r="B45" s="10" t="s">
        <v>90</v>
      </c>
      <c r="C45" s="7">
        <v>0</v>
      </c>
      <c r="D45" s="7">
        <v>0</v>
      </c>
      <c r="E45" s="7">
        <v>458687.61</v>
      </c>
      <c r="F45" s="25"/>
      <c r="G45" s="11"/>
      <c r="H45" s="8"/>
      <c r="I45" s="23"/>
    </row>
    <row r="46" spans="1:9" x14ac:dyDescent="0.3">
      <c r="A46" s="13" t="s">
        <v>76</v>
      </c>
      <c r="B46" s="14" t="s">
        <v>39</v>
      </c>
      <c r="C46" s="7">
        <f>C47+C52+C53+C54+C55</f>
        <v>39280158770.940002</v>
      </c>
      <c r="D46" s="7">
        <f t="shared" ref="D46:E46" si="4">D47+D52+D53+D54+D55</f>
        <v>46363137565.350006</v>
      </c>
      <c r="E46" s="7">
        <f t="shared" si="4"/>
        <v>52411295806.710007</v>
      </c>
      <c r="F46" s="16">
        <f t="shared" si="2"/>
        <v>133.42943981551468</v>
      </c>
      <c r="G46" s="12">
        <f t="shared" si="3"/>
        <v>113.04518753251971</v>
      </c>
      <c r="H46" s="8"/>
      <c r="I46" s="23"/>
    </row>
    <row r="47" spans="1:9" ht="30.15" x14ac:dyDescent="0.3">
      <c r="A47" s="13" t="s">
        <v>77</v>
      </c>
      <c r="B47" s="14" t="s">
        <v>40</v>
      </c>
      <c r="C47" s="7">
        <f>C48+C49+C50+C51</f>
        <v>39183280800</v>
      </c>
      <c r="D47" s="7">
        <f>D48+D49+D50+D51</f>
        <v>45771272327.990005</v>
      </c>
      <c r="E47" s="7">
        <f>E48+E49+E50+E51</f>
        <v>51432062061.640007</v>
      </c>
      <c r="F47" s="16">
        <f t="shared" si="2"/>
        <v>131.26022377799464</v>
      </c>
      <c r="G47" s="12">
        <f t="shared" si="3"/>
        <v>112.3675603620665</v>
      </c>
      <c r="H47" s="8"/>
      <c r="I47" s="23"/>
    </row>
    <row r="48" spans="1:9" ht="75.3" x14ac:dyDescent="0.3">
      <c r="A48" s="1" t="s">
        <v>78</v>
      </c>
      <c r="B48" s="2" t="s">
        <v>1</v>
      </c>
      <c r="C48" s="8">
        <v>15788275700</v>
      </c>
      <c r="D48" s="8">
        <v>16448628000</v>
      </c>
      <c r="E48" s="8">
        <v>21856860700</v>
      </c>
      <c r="F48" s="25">
        <f t="shared" si="2"/>
        <v>138.43728799339371</v>
      </c>
      <c r="G48" s="11">
        <f t="shared" si="3"/>
        <v>132.87953682215928</v>
      </c>
      <c r="H48" s="23" t="s">
        <v>147</v>
      </c>
      <c r="I48" s="23" t="s">
        <v>147</v>
      </c>
    </row>
    <row r="49" spans="1:9" ht="165.6" x14ac:dyDescent="0.3">
      <c r="A49" s="1" t="s">
        <v>79</v>
      </c>
      <c r="B49" s="2" t="s">
        <v>41</v>
      </c>
      <c r="C49" s="8">
        <v>10548625500</v>
      </c>
      <c r="D49" s="8">
        <v>13480430364.719999</v>
      </c>
      <c r="E49" s="8">
        <v>13118087900.120001</v>
      </c>
      <c r="F49" s="25">
        <f t="shared" si="2"/>
        <v>124.35826734127589</v>
      </c>
      <c r="G49" s="11">
        <f t="shared" si="3"/>
        <v>97.312085335581756</v>
      </c>
      <c r="H49" s="23" t="s">
        <v>140</v>
      </c>
      <c r="I49" s="22"/>
    </row>
    <row r="50" spans="1:9" s="6" customFormat="1" ht="90.35" x14ac:dyDescent="0.3">
      <c r="A50" s="1" t="s">
        <v>80</v>
      </c>
      <c r="B50" s="2" t="s">
        <v>2</v>
      </c>
      <c r="C50" s="8">
        <v>3692587200</v>
      </c>
      <c r="D50" s="8">
        <v>3481892700</v>
      </c>
      <c r="E50" s="8">
        <v>3357446042.5799999</v>
      </c>
      <c r="F50" s="25">
        <f t="shared" si="2"/>
        <v>90.923947377058553</v>
      </c>
      <c r="G50" s="11">
        <f t="shared" si="3"/>
        <v>96.425890510066552</v>
      </c>
      <c r="H50" s="23" t="s">
        <v>141</v>
      </c>
      <c r="I50" s="22"/>
    </row>
    <row r="51" spans="1:9" ht="180.65" x14ac:dyDescent="0.3">
      <c r="A51" s="1" t="s">
        <v>81</v>
      </c>
      <c r="B51" s="2" t="s">
        <v>0</v>
      </c>
      <c r="C51" s="8">
        <v>9153792400</v>
      </c>
      <c r="D51" s="8">
        <v>12360321263.27</v>
      </c>
      <c r="E51" s="8">
        <v>13099667418.940001</v>
      </c>
      <c r="F51" s="25">
        <f t="shared" si="2"/>
        <v>143.10645081857004</v>
      </c>
      <c r="G51" s="11">
        <f t="shared" si="3"/>
        <v>105.98160953847571</v>
      </c>
      <c r="H51" s="9" t="s">
        <v>145</v>
      </c>
      <c r="I51" s="9" t="s">
        <v>142</v>
      </c>
    </row>
    <row r="52" spans="1:9" ht="120.45" x14ac:dyDescent="0.3">
      <c r="A52" s="1" t="s">
        <v>82</v>
      </c>
      <c r="B52" s="2" t="s">
        <v>3</v>
      </c>
      <c r="C52" s="8">
        <v>96877970.939999998</v>
      </c>
      <c r="D52" s="8">
        <v>524712636.85000002</v>
      </c>
      <c r="E52" s="8">
        <v>920010239.36000001</v>
      </c>
      <c r="F52" s="25">
        <f t="shared" si="2"/>
        <v>949.65886509926531</v>
      </c>
      <c r="G52" s="11">
        <f t="shared" si="3"/>
        <v>175.3360172308951</v>
      </c>
      <c r="H52" s="9" t="s">
        <v>143</v>
      </c>
      <c r="I52" s="23" t="s">
        <v>144</v>
      </c>
    </row>
    <row r="53" spans="1:9" x14ac:dyDescent="0.3">
      <c r="A53" s="1" t="s">
        <v>117</v>
      </c>
      <c r="B53" s="26" t="s">
        <v>118</v>
      </c>
      <c r="C53" s="8">
        <v>0</v>
      </c>
      <c r="D53" s="8">
        <v>14880288</v>
      </c>
      <c r="E53" s="8">
        <v>14880288</v>
      </c>
      <c r="F53" s="25"/>
      <c r="G53" s="11">
        <f t="shared" si="3"/>
        <v>100</v>
      </c>
      <c r="H53" s="8"/>
      <c r="I53" s="23"/>
    </row>
    <row r="54" spans="1:9" ht="75.3" x14ac:dyDescent="0.3">
      <c r="A54" s="1" t="s">
        <v>92</v>
      </c>
      <c r="B54" s="9" t="s">
        <v>119</v>
      </c>
      <c r="C54" s="8">
        <v>0</v>
      </c>
      <c r="D54" s="8">
        <v>167445254.91</v>
      </c>
      <c r="E54" s="8">
        <v>182888515.08000001</v>
      </c>
      <c r="F54" s="25"/>
      <c r="G54" s="11">
        <f t="shared" si="3"/>
        <v>109.22287118754161</v>
      </c>
      <c r="H54" s="8"/>
      <c r="I54" s="23"/>
    </row>
    <row r="55" spans="1:9" ht="45.2" x14ac:dyDescent="0.3">
      <c r="A55" s="1" t="s">
        <v>83</v>
      </c>
      <c r="B55" s="2" t="s">
        <v>42</v>
      </c>
      <c r="C55" s="8">
        <v>0</v>
      </c>
      <c r="D55" s="8">
        <v>-115172942.40000001</v>
      </c>
      <c r="E55" s="8">
        <v>-138545297.37</v>
      </c>
      <c r="F55" s="25"/>
      <c r="G55" s="11">
        <f t="shared" si="3"/>
        <v>120.29326895967189</v>
      </c>
      <c r="H55" s="8"/>
      <c r="I55" s="23"/>
    </row>
    <row r="56" spans="1:9" ht="20.3" customHeight="1" x14ac:dyDescent="0.3">
      <c r="A56" s="30" t="s">
        <v>4</v>
      </c>
      <c r="B56" s="31"/>
      <c r="C56" s="7">
        <f>C5+C46</f>
        <v>77804267790.940002</v>
      </c>
      <c r="D56" s="7">
        <f>D5+D46</f>
        <v>88295709535.350006</v>
      </c>
      <c r="E56" s="7">
        <f>E5+E46</f>
        <v>97760507687.150024</v>
      </c>
      <c r="F56" s="16">
        <f t="shared" si="2"/>
        <v>125.6492869386451</v>
      </c>
      <c r="G56" s="12">
        <f t="shared" si="3"/>
        <v>110.71943155744243</v>
      </c>
      <c r="H56" s="8"/>
      <c r="I56" s="23"/>
    </row>
  </sheetData>
  <mergeCells count="13">
    <mergeCell ref="A56:B56"/>
    <mergeCell ref="A6:B6"/>
    <mergeCell ref="A25:B25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</mergeCells>
  <pageMargins left="0.25" right="0.19" top="0.31496062992125984" bottom="0.27559055118110237" header="0.15748031496062992" footer="0.15748031496062992"/>
  <pageSetup paperSize="9" scale="6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</dc:creator>
  <cp:lastModifiedBy>Прудников</cp:lastModifiedBy>
  <cp:lastPrinted>2022-04-27T12:36:30Z</cp:lastPrinted>
  <dcterms:created xsi:type="dcterms:W3CDTF">2018-12-25T15:55:39Z</dcterms:created>
  <dcterms:modified xsi:type="dcterms:W3CDTF">2023-05-31T15:04:07Z</dcterms:modified>
</cp:coreProperties>
</file>